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9440" windowHeight="10035"/>
  </bookViews>
  <sheets>
    <sheet name="雞蛋仔" sheetId="1" r:id="rId1"/>
    <sheet name="珍珠奶茶" sheetId="4" r:id="rId2"/>
  </sheets>
  <calcPr calcId="162913"/>
</workbook>
</file>

<file path=xl/calcChain.xml><?xml version="1.0" encoding="utf-8"?>
<calcChain xmlns="http://schemas.openxmlformats.org/spreadsheetml/2006/main">
  <c r="M37" i="4" l="1"/>
  <c r="M38" i="4"/>
  <c r="M39" i="4"/>
  <c r="M40" i="4"/>
  <c r="M41" i="4"/>
  <c r="M42" i="4"/>
  <c r="M36" i="4"/>
  <c r="K37" i="4"/>
  <c r="K38" i="4"/>
  <c r="K39" i="4"/>
  <c r="K40" i="4"/>
  <c r="K41" i="4"/>
  <c r="K36" i="4"/>
  <c r="G37" i="4"/>
  <c r="G38" i="4"/>
  <c r="G39" i="4"/>
  <c r="G40" i="4"/>
  <c r="G41" i="4"/>
  <c r="G42" i="4"/>
  <c r="G36" i="4"/>
  <c r="E37" i="4"/>
  <c r="E38" i="4"/>
  <c r="E39" i="4"/>
  <c r="E40" i="4"/>
  <c r="E41" i="4"/>
  <c r="E42" i="4"/>
  <c r="E36" i="4"/>
  <c r="F25" i="4"/>
  <c r="F24" i="4"/>
  <c r="I37" i="4"/>
  <c r="I38" i="4"/>
  <c r="I39" i="4"/>
  <c r="I40" i="4"/>
  <c r="I41" i="4"/>
  <c r="I42" i="4"/>
  <c r="I36" i="4"/>
  <c r="M39" i="1"/>
  <c r="M38" i="1"/>
  <c r="M37" i="1"/>
  <c r="M36" i="1"/>
  <c r="M35" i="1"/>
  <c r="M34" i="1"/>
  <c r="M33" i="1"/>
  <c r="K39" i="1"/>
  <c r="K38" i="1"/>
  <c r="K37" i="1"/>
  <c r="K36" i="1"/>
  <c r="K35" i="1"/>
  <c r="K34" i="1"/>
  <c r="K33" i="1"/>
  <c r="I39" i="1"/>
  <c r="I38" i="1"/>
  <c r="I37" i="1"/>
  <c r="I36" i="1"/>
  <c r="I35" i="1"/>
  <c r="I34" i="1"/>
  <c r="I33" i="1"/>
  <c r="G39" i="1"/>
  <c r="G38" i="1"/>
  <c r="G37" i="1"/>
  <c r="G36" i="1"/>
  <c r="G35" i="1"/>
  <c r="G34" i="1"/>
  <c r="G33" i="1"/>
  <c r="E39" i="1"/>
  <c r="E38" i="1"/>
  <c r="E37" i="1"/>
  <c r="E36" i="1"/>
  <c r="E35" i="1"/>
  <c r="E34" i="1"/>
  <c r="E33" i="1"/>
  <c r="F23" i="1"/>
  <c r="F22" i="1"/>
  <c r="F21" i="1"/>
  <c r="F20" i="1"/>
  <c r="F19" i="1"/>
  <c r="N41" i="4" l="1"/>
  <c r="N40" i="4"/>
  <c r="N37" i="4"/>
  <c r="O37" i="4" s="1"/>
  <c r="N39" i="4"/>
  <c r="N38" i="4"/>
  <c r="O38" i="4" s="1"/>
  <c r="N42" i="4"/>
  <c r="N36" i="4"/>
  <c r="O36" i="4"/>
  <c r="O41" i="4"/>
  <c r="O42" i="4"/>
  <c r="O40" i="4"/>
  <c r="O39" i="4"/>
  <c r="N34" i="1"/>
  <c r="O34" i="1" s="1"/>
  <c r="N33" i="1"/>
  <c r="O33" i="1" s="1"/>
  <c r="N38" i="1"/>
  <c r="O38" i="1" s="1"/>
  <c r="N39" i="1"/>
  <c r="O39" i="1" s="1"/>
  <c r="N37" i="1"/>
  <c r="O37" i="1" s="1"/>
  <c r="N35" i="1"/>
  <c r="O35" i="1" s="1"/>
  <c r="N36" i="1"/>
  <c r="O36" i="1" s="1"/>
</calcChain>
</file>

<file path=xl/sharedStrings.xml><?xml version="1.0" encoding="utf-8"?>
<sst xmlns="http://schemas.openxmlformats.org/spreadsheetml/2006/main" count="200" uniqueCount="113">
  <si>
    <t>100 g</t>
  </si>
  <si>
    <t>N/A</t>
  </si>
  <si>
    <t>Step 3</t>
  </si>
  <si>
    <t>Step 4</t>
  </si>
  <si>
    <t>Step 5</t>
  </si>
  <si>
    <t>A</t>
  </si>
  <si>
    <t>B</t>
  </si>
  <si>
    <t xml:space="preserve">Food Nutrient Finder. Retrieved from https://www.cfs.gov.hk/english/nutrient/searchmenu.php
</t>
  </si>
  <si>
    <t>Get Ready for FoodData Central, a New USDA Food and Nutrient Data System. Retrieved from https://ndb.nal.usda.gov/ndb/</t>
  </si>
  <si>
    <t>50 g</t>
  </si>
  <si>
    <t>45 g</t>
  </si>
  <si>
    <t>"Beverages, tea, black, ready to drink", Get Ready for FoodData Central, a New USDA Food and Nutrient Data System. Retrieved from https://ndb.nal.usda.gov/ndb/</t>
  </si>
  <si>
    <t>C</t>
  </si>
  <si>
    <t>122 g</t>
  </si>
  <si>
    <t>9.2 g</t>
  </si>
  <si>
    <t>雞蛋仔營養成分分析</t>
    <phoneticPr fontId="1" type="noConversion"/>
  </si>
  <si>
    <t>步驟 1  材料清單及食用份量（從食譜得來的資料）</t>
    <phoneticPr fontId="1" type="noConversion"/>
  </si>
  <si>
    <t>材料</t>
    <phoneticPr fontId="1" type="noConversion"/>
  </si>
  <si>
    <t>份量</t>
    <phoneticPr fontId="1" type="noConversion"/>
  </si>
  <si>
    <t>蛋</t>
    <phoneticPr fontId="1" type="noConversion"/>
  </si>
  <si>
    <t>糖</t>
    <phoneticPr fontId="1" type="noConversion"/>
  </si>
  <si>
    <t>油</t>
    <phoneticPr fontId="1" type="noConversion"/>
  </si>
  <si>
    <t>低筋麵粉</t>
    <phoneticPr fontId="1" type="noConversion"/>
  </si>
  <si>
    <t>發粉</t>
    <phoneticPr fontId="1" type="noConversion"/>
  </si>
  <si>
    <t>3隻</t>
    <phoneticPr fontId="1" type="noConversion"/>
  </si>
  <si>
    <t>½ 杯</t>
    <phoneticPr fontId="1" type="noConversion"/>
  </si>
  <si>
    <t>6 湯匙</t>
    <phoneticPr fontId="1" type="noConversion"/>
  </si>
  <si>
    <t>¼ 杯</t>
    <phoneticPr fontId="1" type="noConversion"/>
  </si>
  <si>
    <t>2 茶匙</t>
    <phoneticPr fontId="1" type="noConversion"/>
  </si>
  <si>
    <t>步驟 2  轉換材料單位</t>
    <phoneticPr fontId="1" type="noConversion"/>
  </si>
  <si>
    <t>食譜中的份量</t>
    <phoneticPr fontId="1" type="noConversion"/>
  </si>
  <si>
    <t>數據庫的相對單位（以克計算）</t>
    <phoneticPr fontId="1" type="noConversion"/>
  </si>
  <si>
    <t>備註</t>
    <phoneticPr fontId="1" type="noConversion"/>
  </si>
  <si>
    <t xml:space="preserve">Food Nutrient Finder. 檢自 https://www.cfs.gov.hk/english/nutrient/searchmenu.php
</t>
    <phoneticPr fontId="1" type="noConversion"/>
  </si>
  <si>
    <t>Get Ready for FoodData Central, a New USDA Food and Nutrient Data System. 檢自 https://ndb.nal.usda.gov/ndb/</t>
    <phoneticPr fontId="1" type="noConversion"/>
  </si>
  <si>
    <t>根據美國農業部國家營養素數據庫，1 杯幼砂糖相等於200克</t>
    <phoneticPr fontId="1" type="noConversion"/>
  </si>
  <si>
    <t>步驟 3  每種材料的營養成分</t>
    <phoneticPr fontId="1" type="noConversion"/>
  </si>
  <si>
    <t>步驟 5  除以食用份量</t>
    <phoneticPr fontId="1" type="noConversion"/>
  </si>
  <si>
    <t>步驟 3</t>
    <phoneticPr fontId="1" type="noConversion"/>
  </si>
  <si>
    <t>步驟 4</t>
    <phoneticPr fontId="1" type="noConversion"/>
  </si>
  <si>
    <t>總計（三個食用份量）</t>
    <phoneticPr fontId="1" type="noConversion"/>
  </si>
  <si>
    <t>能量/營養素</t>
    <phoneticPr fontId="1" type="noConversion"/>
  </si>
  <si>
    <t>能量</t>
    <phoneticPr fontId="1" type="noConversion"/>
  </si>
  <si>
    <t>蛋白質</t>
    <phoneticPr fontId="1" type="noConversion"/>
  </si>
  <si>
    <t>碳水化合物</t>
    <phoneticPr fontId="1" type="noConversion"/>
  </si>
  <si>
    <t>總脂肪</t>
    <phoneticPr fontId="1" type="noConversion"/>
  </si>
  <si>
    <t>膳食纖維</t>
    <phoneticPr fontId="1" type="noConversion"/>
  </si>
  <si>
    <t>鈣</t>
    <phoneticPr fontId="1" type="noConversion"/>
  </si>
  <si>
    <t>維生素 C</t>
    <phoneticPr fontId="1" type="noConversion"/>
  </si>
  <si>
    <t>單位</t>
    <phoneticPr fontId="1" type="noConversion"/>
  </si>
  <si>
    <t>可食用份量</t>
    <phoneticPr fontId="1" type="noConversion"/>
  </si>
  <si>
    <t>千卡</t>
    <phoneticPr fontId="1" type="noConversion"/>
  </si>
  <si>
    <t>克</t>
    <phoneticPr fontId="1" type="noConversion"/>
  </si>
  <si>
    <t>毫克</t>
    <phoneticPr fontId="1" type="noConversion"/>
  </si>
  <si>
    <t>毫克</t>
    <phoneticPr fontId="1" type="noConversion"/>
  </si>
  <si>
    <t>100 克</t>
    <phoneticPr fontId="1" type="noConversion"/>
  </si>
  <si>
    <t>150 克</t>
    <phoneticPr fontId="1" type="noConversion"/>
  </si>
  <si>
    <t>84 克</t>
    <phoneticPr fontId="1" type="noConversion"/>
  </si>
  <si>
    <t>31.25 克</t>
    <phoneticPr fontId="1" type="noConversion"/>
  </si>
  <si>
    <t>10 克</t>
    <phoneticPr fontId="1" type="noConversion"/>
  </si>
  <si>
    <t>結果：</t>
    <phoneticPr fontId="1" type="noConversion"/>
  </si>
  <si>
    <t>雞蛋仔的一個食用份量可提供：</t>
    <phoneticPr fontId="1" type="noConversion"/>
  </si>
  <si>
    <t>步驟 5</t>
    <phoneticPr fontId="1" type="noConversion"/>
  </si>
  <si>
    <t>珍珠奶茶營養成分分析</t>
    <phoneticPr fontId="1" type="noConversion"/>
  </si>
  <si>
    <t>食用份量：</t>
    <phoneticPr fontId="1" type="noConversion"/>
  </si>
  <si>
    <t>食用份量：</t>
    <phoneticPr fontId="1" type="noConversion"/>
  </si>
  <si>
    <t>珍珠奶茶的一個食用份量可提供：</t>
    <phoneticPr fontId="1" type="noConversion"/>
  </si>
  <si>
    <t>資料來源：</t>
    <phoneticPr fontId="1" type="noConversion"/>
  </si>
  <si>
    <t>50克</t>
  </si>
  <si>
    <t>50克</t>
    <phoneticPr fontId="1" type="noConversion"/>
  </si>
  <si>
    <t>45克</t>
  </si>
  <si>
    <t>45克</t>
    <phoneticPr fontId="1" type="noConversion"/>
  </si>
  <si>
    <t>½杯</t>
  </si>
  <si>
    <t>½杯</t>
    <phoneticPr fontId="1" type="noConversion"/>
  </si>
  <si>
    <t>2湯匙</t>
  </si>
  <si>
    <t>2湯匙</t>
    <phoneticPr fontId="1" type="noConversion"/>
  </si>
  <si>
    <t>235毫升</t>
  </si>
  <si>
    <t>235毫升</t>
    <phoneticPr fontId="1" type="noConversion"/>
  </si>
  <si>
    <t>茶包</t>
  </si>
  <si>
    <t>茶包</t>
    <phoneticPr fontId="1" type="noConversion"/>
  </si>
  <si>
    <t>全脂奶粉</t>
  </si>
  <si>
    <t>全脂奶粉</t>
    <phoneticPr fontId="1" type="noConversion"/>
  </si>
  <si>
    <t>水</t>
  </si>
  <si>
    <t>水</t>
    <phoneticPr fontId="1" type="noConversion"/>
  </si>
  <si>
    <t>不適用</t>
    <phoneticPr fontId="1" type="noConversion"/>
  </si>
  <si>
    <t>水份不含任何能量及營養素，所以不包括在計算中。</t>
    <phoneticPr fontId="1" type="noConversion"/>
  </si>
  <si>
    <t>木薯粉圓 (乾)</t>
    <phoneticPr fontId="1" type="noConversion"/>
  </si>
  <si>
    <t>木薯粉圓 (乾)</t>
    <phoneticPr fontId="1" type="noConversion"/>
  </si>
  <si>
    <t>紅糖</t>
    <phoneticPr fontId="1" type="noConversion"/>
  </si>
  <si>
    <t>紅糖</t>
    <phoneticPr fontId="1" type="noConversion"/>
  </si>
  <si>
    <t>全脂奶</t>
    <phoneticPr fontId="1" type="noConversion"/>
  </si>
  <si>
    <t>全脂奶</t>
    <phoneticPr fontId="1" type="noConversion"/>
  </si>
  <si>
    <t>根據美國農業部國家營養素數據庫，1隻大蛋相等於50克</t>
    <phoneticPr fontId="1" type="noConversion"/>
  </si>
  <si>
    <t>根據美國農業部國家營養素數據庫，1杯全脂牛奶相等於244克</t>
    <phoneticPr fontId="1" type="noConversion"/>
  </si>
  <si>
    <t>根據美國農業部國家營養素數據庫，1湯匙全脂奶粉相等於4.6克</t>
    <phoneticPr fontId="1" type="noConversion"/>
  </si>
  <si>
    <t>總計 (1 個食用份量)</t>
    <phoneticPr fontId="1" type="noConversion"/>
  </si>
  <si>
    <t>每個食用份量的營養成分</t>
    <phoneticPr fontId="1" type="noConversion"/>
  </si>
  <si>
    <t>每個食用份量的營養成分</t>
    <phoneticPr fontId="1" type="noConversion"/>
  </si>
  <si>
    <r>
      <t>茶包以水沖泡，根據美國農業部國家營養素數據庫，泡茶不供給任何能量及營養素</t>
    </r>
    <r>
      <rPr>
        <vertAlign val="superscript"/>
        <sz val="12"/>
        <rFont val="Calibri"/>
        <family val="2"/>
        <scheme val="minor"/>
      </rPr>
      <t>C</t>
    </r>
  </si>
  <si>
    <t>步驟 4  把所有材料的營養成分加起來</t>
  </si>
  <si>
    <r>
      <t>Tapioca, pearl, dry (木薯粉圓(乾))</t>
    </r>
    <r>
      <rPr>
        <vertAlign val="superscript"/>
        <sz val="12"/>
        <rFont val="Calibri"/>
        <family val="2"/>
        <scheme val="minor"/>
      </rPr>
      <t>A</t>
    </r>
  </si>
  <si>
    <r>
      <t>Sugar, Brown (紅糖)</t>
    </r>
    <r>
      <rPr>
        <vertAlign val="superscript"/>
        <sz val="12"/>
        <rFont val="Calibri"/>
        <family val="2"/>
        <scheme val="minor"/>
      </rPr>
      <t>A</t>
    </r>
  </si>
  <si>
    <r>
      <t>Beverages, tea, black, ready to drink</t>
    </r>
    <r>
      <rPr>
        <vertAlign val="superscript"/>
        <sz val="12"/>
        <rFont val="Calibri"/>
        <family val="2"/>
        <scheme val="minor"/>
      </rPr>
      <t>C</t>
    </r>
  </si>
  <si>
    <r>
      <t>Full cream milk (全脂奶)</t>
    </r>
    <r>
      <rPr>
        <vertAlign val="superscript"/>
        <sz val="12"/>
        <rFont val="Calibri"/>
        <family val="2"/>
        <scheme val="minor"/>
      </rPr>
      <t>A</t>
    </r>
  </si>
  <si>
    <r>
      <t xml:space="preserve"> Milk, dry, whole, without added vitamin D (全脂奶粉(無添加維他命D))</t>
    </r>
    <r>
      <rPr>
        <vertAlign val="superscript"/>
        <sz val="12"/>
        <rFont val="Calibri"/>
        <family val="2"/>
        <scheme val="minor"/>
      </rPr>
      <t>B</t>
    </r>
  </si>
  <si>
    <t>根據美國農業部國家營養素數據庫，1湯匙油相等於14克</t>
  </si>
  <si>
    <t>根據美國農業部國家營養素數據庫，1杯麵粉相等於125克</t>
  </si>
  <si>
    <t>根據美國農業部國家營養素數據庫，1茶匙發粉相等於5克</t>
  </si>
  <si>
    <r>
      <t>Egg, whole, raw, fresh (蛋(全隻，生，新鮮))</t>
    </r>
    <r>
      <rPr>
        <vertAlign val="superscript"/>
        <sz val="12"/>
        <rFont val="Calibri"/>
        <family val="2"/>
        <scheme val="minor"/>
      </rPr>
      <t>A</t>
    </r>
  </si>
  <si>
    <r>
      <t>Sugars, granulated (砂糖)</t>
    </r>
    <r>
      <rPr>
        <vertAlign val="superscript"/>
        <sz val="12"/>
        <rFont val="Calibri"/>
        <family val="2"/>
        <scheme val="minor"/>
      </rPr>
      <t>A</t>
    </r>
  </si>
  <si>
    <r>
      <t>Canola oil (芥花籽油)</t>
    </r>
    <r>
      <rPr>
        <vertAlign val="superscript"/>
        <sz val="12"/>
        <rFont val="Calibri"/>
        <family val="2"/>
        <scheme val="minor"/>
      </rPr>
      <t>A</t>
    </r>
  </si>
  <si>
    <r>
      <t>Wheat flour, white, cake, enriched (低筋小麥白麵粉(添加))</t>
    </r>
    <r>
      <rPr>
        <vertAlign val="superscript"/>
        <sz val="12"/>
        <rFont val="Calibri"/>
        <family val="2"/>
        <scheme val="minor"/>
      </rPr>
      <t>A</t>
    </r>
  </si>
  <si>
    <r>
      <t>Baking powder</t>
    </r>
    <r>
      <rPr>
        <vertAlign val="superscript"/>
        <sz val="12"/>
        <rFont val="Calibri"/>
        <family val="2"/>
        <scheme val="minor"/>
      </rPr>
      <t xml:space="preserve">B </t>
    </r>
    <r>
      <rPr>
        <sz val="12"/>
        <rFont val="Calibri"/>
        <family val="2"/>
        <scheme val="minor"/>
      </rPr>
      <t>（發粉）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</si>
</sst>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1D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5" borderId="0" xfId="0" applyFont="1" applyFill="1"/>
    <xf numFmtId="0" fontId="5" fillId="0" borderId="0" xfId="0" applyFont="1"/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5" fillId="8" borderId="0" xfId="0" applyFont="1" applyFill="1"/>
    <xf numFmtId="0" fontId="3" fillId="8" borderId="0" xfId="0" applyFont="1" applyFill="1"/>
    <xf numFmtId="0" fontId="3" fillId="4" borderId="0" xfId="0" applyFont="1" applyFill="1"/>
    <xf numFmtId="0" fontId="5" fillId="4" borderId="0" xfId="0" applyFont="1" applyFill="1" applyAlignment="1">
      <alignment horizontal="right" wrapText="1"/>
    </xf>
    <xf numFmtId="0" fontId="6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right"/>
    </xf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3" fillId="6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3" borderId="0" xfId="0" applyFont="1" applyFill="1"/>
    <xf numFmtId="1" fontId="3" fillId="6" borderId="0" xfId="0" applyNumberFormat="1" applyFont="1" applyFill="1"/>
    <xf numFmtId="1" fontId="3" fillId="5" borderId="0" xfId="0" applyNumberFormat="1" applyFont="1" applyFill="1"/>
    <xf numFmtId="2" fontId="3" fillId="2" borderId="0" xfId="0" applyNumberFormat="1" applyFont="1" applyFill="1"/>
    <xf numFmtId="2" fontId="3" fillId="3" borderId="0" xfId="0" applyNumberFormat="1" applyFont="1" applyFill="1"/>
    <xf numFmtId="164" fontId="3" fillId="2" borderId="0" xfId="0" applyNumberFormat="1" applyFont="1" applyFill="1"/>
    <xf numFmtId="164" fontId="3" fillId="3" borderId="0" xfId="0" applyNumberFormat="1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5" fillId="7" borderId="0" xfId="0" applyFont="1" applyFill="1"/>
    <xf numFmtId="0" fontId="3" fillId="7" borderId="0" xfId="0" applyFont="1" applyFill="1"/>
    <xf numFmtId="1" fontId="3" fillId="7" borderId="0" xfId="0" applyNumberFormat="1" applyFont="1" applyFill="1"/>
    <xf numFmtId="0" fontId="3" fillId="0" borderId="0" xfId="0" applyFont="1" applyAlignment="1"/>
    <xf numFmtId="0" fontId="3" fillId="8" borderId="0" xfId="0" applyFont="1" applyFill="1" applyAlignment="1">
      <alignment horizontal="right"/>
    </xf>
    <xf numFmtId="164" fontId="3" fillId="6" borderId="0" xfId="0" applyNumberFormat="1" applyFont="1" applyFill="1"/>
    <xf numFmtId="164" fontId="3" fillId="5" borderId="0" xfId="0" applyNumberFormat="1" applyFont="1" applyFill="1"/>
    <xf numFmtId="164" fontId="3" fillId="7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F1DE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zoomScaleNormal="100" workbookViewId="0"/>
  </sheetViews>
  <sheetFormatPr defaultRowHeight="15.75"/>
  <cols>
    <col min="1" max="1" width="9.140625" style="2"/>
    <col min="2" max="2" width="18.28515625" style="2" customWidth="1"/>
    <col min="3" max="16384" width="9.140625" style="2"/>
  </cols>
  <sheetData>
    <row r="1" spans="1:5" ht="23.25">
      <c r="A1" s="1" t="s">
        <v>15</v>
      </c>
    </row>
    <row r="4" spans="1:5">
      <c r="A4" s="3" t="s">
        <v>16</v>
      </c>
    </row>
    <row r="5" spans="1:5">
      <c r="A5" s="3"/>
      <c r="B5" s="3"/>
    </row>
    <row r="6" spans="1:5">
      <c r="A6" s="3"/>
      <c r="B6" s="4" t="s">
        <v>64</v>
      </c>
      <c r="C6" s="4"/>
      <c r="D6" s="4"/>
      <c r="E6" s="4">
        <v>3</v>
      </c>
    </row>
    <row r="7" spans="1:5">
      <c r="A7" s="3"/>
      <c r="B7" s="5"/>
    </row>
    <row r="8" spans="1:5">
      <c r="B8" s="6" t="s">
        <v>17</v>
      </c>
      <c r="C8" s="4"/>
      <c r="D8" s="4"/>
      <c r="E8" s="7" t="s">
        <v>18</v>
      </c>
    </row>
    <row r="9" spans="1:5">
      <c r="B9" s="4" t="s">
        <v>19</v>
      </c>
      <c r="C9" s="4"/>
      <c r="D9" s="4"/>
      <c r="E9" s="8" t="s">
        <v>24</v>
      </c>
    </row>
    <row r="10" spans="1:5">
      <c r="B10" s="4" t="s">
        <v>20</v>
      </c>
      <c r="C10" s="4"/>
      <c r="D10" s="4"/>
      <c r="E10" s="8" t="s">
        <v>25</v>
      </c>
    </row>
    <row r="11" spans="1:5">
      <c r="B11" s="4" t="s">
        <v>21</v>
      </c>
      <c r="C11" s="4"/>
      <c r="D11" s="4"/>
      <c r="E11" s="8" t="s">
        <v>26</v>
      </c>
    </row>
    <row r="12" spans="1:5">
      <c r="B12" s="4" t="s">
        <v>22</v>
      </c>
      <c r="C12" s="4"/>
      <c r="D12" s="4"/>
      <c r="E12" s="8" t="s">
        <v>27</v>
      </c>
    </row>
    <row r="13" spans="1:5">
      <c r="B13" s="4" t="s">
        <v>23</v>
      </c>
      <c r="C13" s="4"/>
      <c r="D13" s="4"/>
      <c r="E13" s="8" t="s">
        <v>28</v>
      </c>
    </row>
    <row r="14" spans="1:5">
      <c r="E14" s="9"/>
    </row>
    <row r="15" spans="1:5">
      <c r="E15" s="9"/>
    </row>
    <row r="16" spans="1:5">
      <c r="A16" s="3" t="s">
        <v>29</v>
      </c>
      <c r="E16" s="9"/>
    </row>
    <row r="17" spans="1:15">
      <c r="E17" s="9"/>
    </row>
    <row r="18" spans="1:15" ht="64.5">
      <c r="B18" s="10" t="s">
        <v>17</v>
      </c>
      <c r="C18" s="11"/>
      <c r="D18" s="12"/>
      <c r="E18" s="13" t="s">
        <v>30</v>
      </c>
      <c r="F18" s="14" t="s">
        <v>31</v>
      </c>
      <c r="G18" s="15" t="s">
        <v>32</v>
      </c>
    </row>
    <row r="19" spans="1:15">
      <c r="B19" s="11" t="s">
        <v>19</v>
      </c>
      <c r="C19" s="12"/>
      <c r="D19" s="12"/>
      <c r="E19" s="45" t="s">
        <v>24</v>
      </c>
      <c r="F19" s="12">
        <f>50*3</f>
        <v>150</v>
      </c>
      <c r="G19" s="12" t="s">
        <v>92</v>
      </c>
    </row>
    <row r="20" spans="1:15">
      <c r="B20" s="11" t="s">
        <v>20</v>
      </c>
      <c r="C20" s="12"/>
      <c r="D20" s="12"/>
      <c r="E20" s="45" t="s">
        <v>25</v>
      </c>
      <c r="F20" s="12">
        <f>200*1/2</f>
        <v>100</v>
      </c>
      <c r="G20" s="12" t="s">
        <v>35</v>
      </c>
    </row>
    <row r="21" spans="1:15">
      <c r="B21" s="11" t="s">
        <v>21</v>
      </c>
      <c r="C21" s="12"/>
      <c r="D21" s="12"/>
      <c r="E21" s="45" t="s">
        <v>26</v>
      </c>
      <c r="F21" s="12">
        <f>14*6</f>
        <v>84</v>
      </c>
      <c r="G21" s="12" t="s">
        <v>105</v>
      </c>
    </row>
    <row r="22" spans="1:15">
      <c r="B22" s="11" t="s">
        <v>22</v>
      </c>
      <c r="C22" s="12"/>
      <c r="D22" s="12"/>
      <c r="E22" s="45" t="s">
        <v>27</v>
      </c>
      <c r="F22" s="12">
        <f>125*1/4</f>
        <v>31.25</v>
      </c>
      <c r="G22" s="12" t="s">
        <v>106</v>
      </c>
    </row>
    <row r="23" spans="1:15">
      <c r="B23" s="11" t="s">
        <v>23</v>
      </c>
      <c r="C23" s="12"/>
      <c r="D23" s="12"/>
      <c r="E23" s="45" t="s">
        <v>28</v>
      </c>
      <c r="F23" s="12">
        <f>5*2</f>
        <v>10</v>
      </c>
      <c r="G23" s="12" t="s">
        <v>107</v>
      </c>
    </row>
    <row r="24" spans="1:15">
      <c r="E24" s="9"/>
    </row>
    <row r="26" spans="1:15">
      <c r="A26" s="3" t="s">
        <v>36</v>
      </c>
      <c r="B26" s="3"/>
    </row>
    <row r="27" spans="1:15">
      <c r="A27" s="3" t="s">
        <v>99</v>
      </c>
      <c r="B27" s="3"/>
    </row>
    <row r="28" spans="1:15">
      <c r="A28" s="3" t="s">
        <v>37</v>
      </c>
      <c r="B28" s="3"/>
    </row>
    <row r="30" spans="1:15">
      <c r="B30" s="17"/>
      <c r="C30" s="17"/>
      <c r="D30" s="18" t="s">
        <v>38</v>
      </c>
      <c r="E30" s="18"/>
      <c r="F30" s="18"/>
      <c r="G30" s="18"/>
      <c r="H30" s="18"/>
      <c r="I30" s="18"/>
      <c r="J30" s="18"/>
      <c r="K30" s="18"/>
      <c r="L30" s="18"/>
      <c r="M30" s="18"/>
      <c r="N30" s="19" t="s">
        <v>39</v>
      </c>
      <c r="O30" s="20" t="s">
        <v>62</v>
      </c>
    </row>
    <row r="31" spans="1:15" ht="78.75" customHeight="1">
      <c r="B31" s="21" t="s">
        <v>41</v>
      </c>
      <c r="C31" s="21" t="s">
        <v>49</v>
      </c>
      <c r="D31" s="22" t="s">
        <v>108</v>
      </c>
      <c r="E31" s="22"/>
      <c r="F31" s="22" t="s">
        <v>109</v>
      </c>
      <c r="G31" s="22"/>
      <c r="H31" s="22" t="s">
        <v>110</v>
      </c>
      <c r="I31" s="22"/>
      <c r="J31" s="22" t="s">
        <v>111</v>
      </c>
      <c r="K31" s="22"/>
      <c r="L31" s="22" t="s">
        <v>112</v>
      </c>
      <c r="M31" s="22"/>
      <c r="N31" s="23" t="s">
        <v>40</v>
      </c>
      <c r="O31" s="24" t="s">
        <v>96</v>
      </c>
    </row>
    <row r="32" spans="1:15" s="25" customFormat="1">
      <c r="B32" s="26"/>
      <c r="C32" s="26" t="s">
        <v>50</v>
      </c>
      <c r="D32" s="27" t="s">
        <v>55</v>
      </c>
      <c r="E32" s="28" t="s">
        <v>56</v>
      </c>
      <c r="F32" s="27" t="s">
        <v>55</v>
      </c>
      <c r="G32" s="28" t="s">
        <v>55</v>
      </c>
      <c r="H32" s="27" t="s">
        <v>55</v>
      </c>
      <c r="I32" s="28" t="s">
        <v>57</v>
      </c>
      <c r="J32" s="27" t="s">
        <v>55</v>
      </c>
      <c r="K32" s="28" t="s">
        <v>58</v>
      </c>
      <c r="L32" s="27" t="s">
        <v>55</v>
      </c>
      <c r="M32" s="28" t="s">
        <v>59</v>
      </c>
      <c r="N32" s="30"/>
      <c r="O32" s="31"/>
    </row>
    <row r="33" spans="1:15">
      <c r="B33" s="17" t="s">
        <v>42</v>
      </c>
      <c r="C33" s="17" t="s">
        <v>51</v>
      </c>
      <c r="D33" s="17">
        <v>143</v>
      </c>
      <c r="E33" s="32">
        <f t="shared" ref="E33:E39" si="0">D33/100*150</f>
        <v>214.5</v>
      </c>
      <c r="F33" s="17">
        <v>387</v>
      </c>
      <c r="G33" s="32">
        <f t="shared" ref="G33:G39" si="1">F33/100*100</f>
        <v>387</v>
      </c>
      <c r="H33" s="17">
        <v>900</v>
      </c>
      <c r="I33" s="32">
        <f t="shared" ref="I33:I38" si="2">H33/100*84</f>
        <v>756</v>
      </c>
      <c r="J33" s="17">
        <v>362</v>
      </c>
      <c r="K33" s="32">
        <f t="shared" ref="K33:K39" si="3">J33/100*362</f>
        <v>1310.44</v>
      </c>
      <c r="L33" s="17">
        <v>10</v>
      </c>
      <c r="M33" s="32">
        <f t="shared" ref="M33:M39" si="4">L33/100*10</f>
        <v>1</v>
      </c>
      <c r="N33" s="33">
        <f>E33+G33+I33+K33+M33</f>
        <v>2668.94</v>
      </c>
      <c r="O33" s="34">
        <f>N33/3</f>
        <v>889.64666666666665</v>
      </c>
    </row>
    <row r="34" spans="1:15">
      <c r="B34" s="17" t="s">
        <v>43</v>
      </c>
      <c r="C34" s="17" t="s">
        <v>52</v>
      </c>
      <c r="D34" s="35">
        <v>12.57</v>
      </c>
      <c r="E34" s="32">
        <f t="shared" si="0"/>
        <v>18.855</v>
      </c>
      <c r="F34" s="35">
        <v>0</v>
      </c>
      <c r="G34" s="32">
        <f t="shared" si="1"/>
        <v>0</v>
      </c>
      <c r="H34" s="35">
        <v>0</v>
      </c>
      <c r="I34" s="32">
        <f t="shared" si="2"/>
        <v>0</v>
      </c>
      <c r="J34" s="35">
        <v>8.1999999999999993</v>
      </c>
      <c r="K34" s="32">
        <f t="shared" si="3"/>
        <v>29.683999999999997</v>
      </c>
      <c r="L34" s="35">
        <v>0.01</v>
      </c>
      <c r="M34" s="32">
        <f t="shared" si="4"/>
        <v>1E-3</v>
      </c>
      <c r="N34" s="46">
        <f t="shared" ref="N34:N38" si="5">E34+G34+I34+K34+M34</f>
        <v>48.54</v>
      </c>
      <c r="O34" s="47">
        <f t="shared" ref="O34:O39" si="6">N34/3</f>
        <v>16.18</v>
      </c>
    </row>
    <row r="35" spans="1:15">
      <c r="B35" s="17" t="s">
        <v>44</v>
      </c>
      <c r="C35" s="17" t="s">
        <v>52</v>
      </c>
      <c r="D35" s="35">
        <v>0.78</v>
      </c>
      <c r="E35" s="32">
        <f t="shared" si="0"/>
        <v>1.1700000000000002</v>
      </c>
      <c r="F35" s="35">
        <v>99.98</v>
      </c>
      <c r="G35" s="32">
        <f t="shared" si="1"/>
        <v>99.98</v>
      </c>
      <c r="H35" s="35">
        <v>0</v>
      </c>
      <c r="I35" s="32">
        <f t="shared" si="2"/>
        <v>0</v>
      </c>
      <c r="J35" s="35">
        <v>78.03</v>
      </c>
      <c r="K35" s="32">
        <f t="shared" si="3"/>
        <v>282.46859999999998</v>
      </c>
      <c r="L35" s="35">
        <v>4.6900000000000004</v>
      </c>
      <c r="M35" s="32">
        <f t="shared" si="4"/>
        <v>0.46900000000000003</v>
      </c>
      <c r="N35" s="46">
        <f t="shared" si="5"/>
        <v>384.08760000000001</v>
      </c>
      <c r="O35" s="47">
        <f t="shared" si="6"/>
        <v>128.0292</v>
      </c>
    </row>
    <row r="36" spans="1:15">
      <c r="B36" s="17" t="s">
        <v>45</v>
      </c>
      <c r="C36" s="17" t="s">
        <v>52</v>
      </c>
      <c r="D36" s="35">
        <v>9.94</v>
      </c>
      <c r="E36" s="32">
        <f t="shared" si="0"/>
        <v>14.909999999999998</v>
      </c>
      <c r="F36" s="35">
        <v>0</v>
      </c>
      <c r="G36" s="32">
        <f t="shared" si="1"/>
        <v>0</v>
      </c>
      <c r="H36" s="35">
        <v>100</v>
      </c>
      <c r="I36" s="32">
        <f t="shared" si="2"/>
        <v>84</v>
      </c>
      <c r="J36" s="35">
        <v>0.86</v>
      </c>
      <c r="K36" s="32">
        <f t="shared" si="3"/>
        <v>3.1132</v>
      </c>
      <c r="L36" s="35">
        <v>0.04</v>
      </c>
      <c r="M36" s="32">
        <f t="shared" si="4"/>
        <v>4.0000000000000001E-3</v>
      </c>
      <c r="N36" s="46">
        <f t="shared" si="5"/>
        <v>102.02720000000001</v>
      </c>
      <c r="O36" s="47">
        <f t="shared" si="6"/>
        <v>34.009066666666669</v>
      </c>
    </row>
    <row r="37" spans="1:15">
      <c r="B37" s="17" t="s">
        <v>46</v>
      </c>
      <c r="C37" s="17" t="s">
        <v>52</v>
      </c>
      <c r="D37" s="37">
        <v>0</v>
      </c>
      <c r="E37" s="32">
        <f t="shared" si="0"/>
        <v>0</v>
      </c>
      <c r="F37" s="37">
        <v>0</v>
      </c>
      <c r="G37" s="32">
        <f t="shared" si="1"/>
        <v>0</v>
      </c>
      <c r="H37" s="37">
        <v>0</v>
      </c>
      <c r="I37" s="32">
        <f t="shared" si="2"/>
        <v>0</v>
      </c>
      <c r="J37" s="37">
        <v>1.7</v>
      </c>
      <c r="K37" s="32">
        <f t="shared" si="3"/>
        <v>6.1540000000000008</v>
      </c>
      <c r="L37" s="37">
        <v>0.2</v>
      </c>
      <c r="M37" s="32">
        <f t="shared" si="4"/>
        <v>0.02</v>
      </c>
      <c r="N37" s="46">
        <f t="shared" si="5"/>
        <v>6.1740000000000004</v>
      </c>
      <c r="O37" s="47">
        <f t="shared" si="6"/>
        <v>2.0580000000000003</v>
      </c>
    </row>
    <row r="38" spans="1:15">
      <c r="B38" s="17" t="s">
        <v>47</v>
      </c>
      <c r="C38" s="17" t="s">
        <v>53</v>
      </c>
      <c r="D38" s="17">
        <v>53</v>
      </c>
      <c r="E38" s="32">
        <f t="shared" si="0"/>
        <v>79.5</v>
      </c>
      <c r="F38" s="17">
        <v>1</v>
      </c>
      <c r="G38" s="32">
        <f t="shared" si="1"/>
        <v>1</v>
      </c>
      <c r="H38" s="17">
        <v>0</v>
      </c>
      <c r="I38" s="32">
        <f t="shared" si="2"/>
        <v>0</v>
      </c>
      <c r="J38" s="17">
        <v>14</v>
      </c>
      <c r="K38" s="32">
        <f t="shared" si="3"/>
        <v>50.680000000000007</v>
      </c>
      <c r="L38" s="17">
        <v>433</v>
      </c>
      <c r="M38" s="32">
        <f t="shared" si="4"/>
        <v>43.3</v>
      </c>
      <c r="N38" s="33">
        <f t="shared" si="5"/>
        <v>174.48000000000002</v>
      </c>
      <c r="O38" s="34">
        <f t="shared" si="6"/>
        <v>58.160000000000004</v>
      </c>
    </row>
    <row r="39" spans="1:15">
      <c r="B39" s="17" t="s">
        <v>48</v>
      </c>
      <c r="C39" s="17" t="s">
        <v>54</v>
      </c>
      <c r="D39" s="37">
        <v>0</v>
      </c>
      <c r="E39" s="32">
        <f t="shared" si="0"/>
        <v>0</v>
      </c>
      <c r="F39" s="37">
        <v>0</v>
      </c>
      <c r="G39" s="32">
        <f t="shared" si="1"/>
        <v>0</v>
      </c>
      <c r="H39" s="39" t="s">
        <v>1</v>
      </c>
      <c r="I39" s="29" t="str">
        <f>H39</f>
        <v>N/A</v>
      </c>
      <c r="J39" s="37">
        <v>0</v>
      </c>
      <c r="K39" s="32">
        <f t="shared" si="3"/>
        <v>0</v>
      </c>
      <c r="L39" s="37">
        <v>0</v>
      </c>
      <c r="M39" s="32">
        <f t="shared" si="4"/>
        <v>0</v>
      </c>
      <c r="N39" s="33">
        <f>E39+G39+K39+M39</f>
        <v>0</v>
      </c>
      <c r="O39" s="34">
        <f t="shared" si="6"/>
        <v>0</v>
      </c>
    </row>
    <row r="42" spans="1:15">
      <c r="A42" s="41" t="s">
        <v>60</v>
      </c>
      <c r="B42" s="42"/>
      <c r="C42" s="42"/>
      <c r="D42" s="42"/>
    </row>
    <row r="43" spans="1:15">
      <c r="A43" s="42" t="s">
        <v>61</v>
      </c>
      <c r="B43" s="42"/>
      <c r="C43" s="42"/>
      <c r="D43" s="42"/>
    </row>
    <row r="44" spans="1:15">
      <c r="A44" s="42"/>
      <c r="B44" s="42" t="s">
        <v>42</v>
      </c>
      <c r="C44" s="43">
        <v>889.64666666666665</v>
      </c>
      <c r="D44" s="42" t="s">
        <v>51</v>
      </c>
    </row>
    <row r="45" spans="1:15">
      <c r="A45" s="42"/>
      <c r="B45" s="42" t="s">
        <v>43</v>
      </c>
      <c r="C45" s="48">
        <v>16.18</v>
      </c>
      <c r="D45" s="42" t="s">
        <v>52</v>
      </c>
    </row>
    <row r="46" spans="1:15">
      <c r="A46" s="42"/>
      <c r="B46" s="42" t="s">
        <v>44</v>
      </c>
      <c r="C46" s="48">
        <v>128.0292</v>
      </c>
      <c r="D46" s="42" t="s">
        <v>52</v>
      </c>
    </row>
    <row r="47" spans="1:15">
      <c r="A47" s="42"/>
      <c r="B47" s="42" t="s">
        <v>45</v>
      </c>
      <c r="C47" s="48">
        <v>34.009066666666669</v>
      </c>
      <c r="D47" s="42" t="s">
        <v>52</v>
      </c>
    </row>
    <row r="48" spans="1:15">
      <c r="A48" s="42"/>
      <c r="B48" s="42" t="s">
        <v>46</v>
      </c>
      <c r="C48" s="48">
        <v>2.0580000000000003</v>
      </c>
      <c r="D48" s="42" t="s">
        <v>52</v>
      </c>
    </row>
    <row r="49" spans="1:4">
      <c r="A49" s="42"/>
      <c r="B49" s="42" t="s">
        <v>47</v>
      </c>
      <c r="C49" s="43">
        <v>58.160000000000004</v>
      </c>
      <c r="D49" s="42" t="s">
        <v>53</v>
      </c>
    </row>
    <row r="50" spans="1:4">
      <c r="A50" s="42"/>
      <c r="B50" s="42" t="s">
        <v>48</v>
      </c>
      <c r="C50" s="43">
        <v>0</v>
      </c>
      <c r="D50" s="42" t="s">
        <v>53</v>
      </c>
    </row>
    <row r="53" spans="1:4">
      <c r="A53" s="5" t="s">
        <v>67</v>
      </c>
    </row>
    <row r="54" spans="1:4">
      <c r="A54" s="2" t="s">
        <v>5</v>
      </c>
      <c r="B54" s="44" t="s">
        <v>33</v>
      </c>
    </row>
    <row r="55" spans="1:4">
      <c r="A55" s="2" t="s">
        <v>6</v>
      </c>
      <c r="B55" s="44" t="s">
        <v>34</v>
      </c>
    </row>
  </sheetData>
  <mergeCells count="6">
    <mergeCell ref="D30:M30"/>
    <mergeCell ref="D31:E31"/>
    <mergeCell ref="F31:G31"/>
    <mergeCell ref="H31:I31"/>
    <mergeCell ref="J31:K31"/>
    <mergeCell ref="L31:M3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zoomScaleNormal="100" workbookViewId="0"/>
  </sheetViews>
  <sheetFormatPr defaultRowHeight="15.75"/>
  <cols>
    <col min="1" max="1" width="9.140625" style="2"/>
    <col min="2" max="2" width="18.28515625" style="2" customWidth="1"/>
    <col min="3" max="16384" width="9.140625" style="2"/>
  </cols>
  <sheetData>
    <row r="1" spans="1:5" ht="23.25">
      <c r="A1" s="1" t="s">
        <v>63</v>
      </c>
    </row>
    <row r="4" spans="1:5">
      <c r="A4" s="3" t="s">
        <v>16</v>
      </c>
    </row>
    <row r="5" spans="1:5">
      <c r="A5" s="3"/>
      <c r="B5" s="3"/>
    </row>
    <row r="6" spans="1:5">
      <c r="A6" s="3"/>
      <c r="B6" s="4" t="s">
        <v>65</v>
      </c>
      <c r="C6" s="4"/>
      <c r="D6" s="4"/>
      <c r="E6" s="4">
        <v>1</v>
      </c>
    </row>
    <row r="7" spans="1:5">
      <c r="A7" s="3"/>
      <c r="B7" s="5"/>
    </row>
    <row r="8" spans="1:5">
      <c r="B8" s="6" t="s">
        <v>17</v>
      </c>
      <c r="C8" s="4"/>
      <c r="D8" s="4"/>
      <c r="E8" s="7" t="s">
        <v>18</v>
      </c>
    </row>
    <row r="9" spans="1:5">
      <c r="B9" s="4" t="s">
        <v>86</v>
      </c>
      <c r="C9" s="4"/>
      <c r="D9" s="4"/>
      <c r="E9" s="8" t="s">
        <v>69</v>
      </c>
    </row>
    <row r="10" spans="1:5">
      <c r="B10" s="4" t="s">
        <v>88</v>
      </c>
      <c r="C10" s="4"/>
      <c r="D10" s="4"/>
      <c r="E10" s="8" t="s">
        <v>71</v>
      </c>
    </row>
    <row r="11" spans="1:5">
      <c r="B11" s="4" t="s">
        <v>79</v>
      </c>
      <c r="C11" s="4"/>
      <c r="D11" s="4"/>
      <c r="E11" s="8">
        <v>2</v>
      </c>
    </row>
    <row r="12" spans="1:5">
      <c r="B12" s="4" t="s">
        <v>90</v>
      </c>
      <c r="C12" s="4"/>
      <c r="D12" s="4"/>
      <c r="E12" s="8" t="s">
        <v>73</v>
      </c>
    </row>
    <row r="13" spans="1:5">
      <c r="B13" s="4" t="s">
        <v>81</v>
      </c>
      <c r="C13" s="4"/>
      <c r="D13" s="4"/>
      <c r="E13" s="8" t="s">
        <v>75</v>
      </c>
    </row>
    <row r="14" spans="1:5">
      <c r="B14" s="4" t="s">
        <v>83</v>
      </c>
      <c r="C14" s="4"/>
      <c r="D14" s="4"/>
      <c r="E14" s="8" t="s">
        <v>77</v>
      </c>
    </row>
    <row r="15" spans="1:5">
      <c r="B15" s="2" t="s">
        <v>85</v>
      </c>
      <c r="E15" s="9"/>
    </row>
    <row r="16" spans="1:5">
      <c r="E16" s="9"/>
    </row>
    <row r="17" spans="1:7">
      <c r="E17" s="9"/>
    </row>
    <row r="18" spans="1:7">
      <c r="A18" s="3" t="s">
        <v>29</v>
      </c>
      <c r="E18" s="9"/>
    </row>
    <row r="19" spans="1:7">
      <c r="E19" s="9"/>
    </row>
    <row r="20" spans="1:7" ht="64.5">
      <c r="B20" s="10" t="s">
        <v>17</v>
      </c>
      <c r="C20" s="11"/>
      <c r="D20" s="12"/>
      <c r="E20" s="13" t="s">
        <v>30</v>
      </c>
      <c r="F20" s="14" t="s">
        <v>31</v>
      </c>
      <c r="G20" s="15" t="s">
        <v>32</v>
      </c>
    </row>
    <row r="21" spans="1:7">
      <c r="B21" s="12" t="s">
        <v>87</v>
      </c>
      <c r="C21" s="12"/>
      <c r="D21" s="12"/>
      <c r="E21" s="16" t="s">
        <v>68</v>
      </c>
      <c r="F21" s="12">
        <v>50</v>
      </c>
      <c r="G21" s="12"/>
    </row>
    <row r="22" spans="1:7">
      <c r="B22" s="12" t="s">
        <v>89</v>
      </c>
      <c r="C22" s="12"/>
      <c r="D22" s="12"/>
      <c r="E22" s="16" t="s">
        <v>70</v>
      </c>
      <c r="F22" s="12">
        <v>45</v>
      </c>
      <c r="G22" s="12"/>
    </row>
    <row r="23" spans="1:7" ht="18">
      <c r="B23" s="12" t="s">
        <v>78</v>
      </c>
      <c r="C23" s="12"/>
      <c r="D23" s="12"/>
      <c r="E23" s="16">
        <v>2</v>
      </c>
      <c r="F23" s="16" t="s">
        <v>84</v>
      </c>
      <c r="G23" s="12" t="s">
        <v>98</v>
      </c>
    </row>
    <row r="24" spans="1:7">
      <c r="B24" s="12" t="s">
        <v>91</v>
      </c>
      <c r="C24" s="12"/>
      <c r="D24" s="12"/>
      <c r="E24" s="16" t="s">
        <v>72</v>
      </c>
      <c r="F24" s="12">
        <f>244*1/2</f>
        <v>122</v>
      </c>
      <c r="G24" s="12" t="s">
        <v>93</v>
      </c>
    </row>
    <row r="25" spans="1:7">
      <c r="B25" s="12" t="s">
        <v>80</v>
      </c>
      <c r="C25" s="12"/>
      <c r="D25" s="12"/>
      <c r="E25" s="16" t="s">
        <v>74</v>
      </c>
      <c r="F25" s="12">
        <f>4.6*2</f>
        <v>9.1999999999999993</v>
      </c>
      <c r="G25" s="12" t="s">
        <v>94</v>
      </c>
    </row>
    <row r="26" spans="1:7">
      <c r="B26" s="12" t="s">
        <v>82</v>
      </c>
      <c r="C26" s="12"/>
      <c r="D26" s="12"/>
      <c r="E26" s="16" t="s">
        <v>76</v>
      </c>
      <c r="F26" s="16" t="s">
        <v>84</v>
      </c>
      <c r="G26" s="12"/>
    </row>
    <row r="27" spans="1:7">
      <c r="E27" s="9"/>
    </row>
    <row r="29" spans="1:7">
      <c r="A29" s="3" t="s">
        <v>36</v>
      </c>
      <c r="B29" s="3"/>
    </row>
    <row r="30" spans="1:7">
      <c r="A30" s="3" t="s">
        <v>99</v>
      </c>
      <c r="B30" s="3"/>
    </row>
    <row r="31" spans="1:7">
      <c r="A31" s="3" t="s">
        <v>37</v>
      </c>
      <c r="B31" s="3"/>
    </row>
    <row r="33" spans="1:15">
      <c r="B33" s="17"/>
      <c r="C33" s="17"/>
      <c r="D33" s="18" t="s">
        <v>2</v>
      </c>
      <c r="E33" s="18"/>
      <c r="F33" s="18"/>
      <c r="G33" s="18"/>
      <c r="H33" s="18"/>
      <c r="I33" s="18"/>
      <c r="J33" s="18"/>
      <c r="K33" s="18"/>
      <c r="L33" s="18"/>
      <c r="M33" s="18"/>
      <c r="N33" s="19" t="s">
        <v>3</v>
      </c>
      <c r="O33" s="20" t="s">
        <v>4</v>
      </c>
    </row>
    <row r="34" spans="1:15" ht="78.75" customHeight="1">
      <c r="B34" s="21" t="s">
        <v>41</v>
      </c>
      <c r="C34" s="21" t="s">
        <v>49</v>
      </c>
      <c r="D34" s="22" t="s">
        <v>100</v>
      </c>
      <c r="E34" s="22"/>
      <c r="F34" s="22" t="s">
        <v>101</v>
      </c>
      <c r="G34" s="22"/>
      <c r="H34" s="22" t="s">
        <v>102</v>
      </c>
      <c r="I34" s="22"/>
      <c r="J34" s="22" t="s">
        <v>103</v>
      </c>
      <c r="K34" s="22"/>
      <c r="L34" s="22" t="s">
        <v>104</v>
      </c>
      <c r="M34" s="22"/>
      <c r="N34" s="23" t="s">
        <v>95</v>
      </c>
      <c r="O34" s="24" t="s">
        <v>97</v>
      </c>
    </row>
    <row r="35" spans="1:15" s="25" customFormat="1">
      <c r="B35" s="26"/>
      <c r="C35" s="26" t="s">
        <v>50</v>
      </c>
      <c r="D35" s="27" t="s">
        <v>0</v>
      </c>
      <c r="E35" s="28" t="s">
        <v>9</v>
      </c>
      <c r="F35" s="27" t="s">
        <v>0</v>
      </c>
      <c r="G35" s="28" t="s">
        <v>10</v>
      </c>
      <c r="H35" s="27" t="s">
        <v>0</v>
      </c>
      <c r="I35" s="29" t="s">
        <v>1</v>
      </c>
      <c r="J35" s="27" t="s">
        <v>0</v>
      </c>
      <c r="K35" s="28" t="s">
        <v>13</v>
      </c>
      <c r="L35" s="27" t="s">
        <v>0</v>
      </c>
      <c r="M35" s="28" t="s">
        <v>14</v>
      </c>
      <c r="N35" s="30"/>
      <c r="O35" s="31"/>
    </row>
    <row r="36" spans="1:15">
      <c r="B36" s="17" t="s">
        <v>42</v>
      </c>
      <c r="C36" s="17" t="s">
        <v>51</v>
      </c>
      <c r="D36" s="17">
        <v>358</v>
      </c>
      <c r="E36" s="32">
        <f>D36/100*50</f>
        <v>179</v>
      </c>
      <c r="F36" s="17">
        <v>372</v>
      </c>
      <c r="G36" s="32">
        <f>F36/100*45</f>
        <v>167.4</v>
      </c>
      <c r="H36" s="17">
        <v>0</v>
      </c>
      <c r="I36" s="32">
        <f>H36</f>
        <v>0</v>
      </c>
      <c r="J36" s="17">
        <v>64</v>
      </c>
      <c r="K36" s="32">
        <f>J36/100*122</f>
        <v>78.08</v>
      </c>
      <c r="L36" s="17">
        <v>496</v>
      </c>
      <c r="M36" s="32">
        <f>L36/100*9.2</f>
        <v>45.631999999999998</v>
      </c>
      <c r="N36" s="33">
        <f>E36+G36+I36+K36+M36</f>
        <v>470.11199999999997</v>
      </c>
      <c r="O36" s="34">
        <f>N36/1</f>
        <v>470.11199999999997</v>
      </c>
    </row>
    <row r="37" spans="1:15">
      <c r="B37" s="17" t="s">
        <v>43</v>
      </c>
      <c r="C37" s="17" t="s">
        <v>52</v>
      </c>
      <c r="D37" s="35">
        <v>0.19</v>
      </c>
      <c r="E37" s="32">
        <f t="shared" ref="E37:E42" si="0">D37/100*50</f>
        <v>9.5000000000000001E-2</v>
      </c>
      <c r="F37" s="35">
        <v>0.2</v>
      </c>
      <c r="G37" s="32">
        <f t="shared" ref="G37:G42" si="1">F37/100*45</f>
        <v>0.09</v>
      </c>
      <c r="H37" s="35">
        <v>0</v>
      </c>
      <c r="I37" s="36">
        <f t="shared" ref="I37:I42" si="2">H37</f>
        <v>0</v>
      </c>
      <c r="J37" s="35">
        <v>3.1</v>
      </c>
      <c r="K37" s="32">
        <f t="shared" ref="K37:K41" si="3">J37/100*122</f>
        <v>3.782</v>
      </c>
      <c r="L37" s="35">
        <v>26.32</v>
      </c>
      <c r="M37" s="32">
        <f t="shared" ref="M37:M42" si="4">L37/100*9.2</f>
        <v>2.4214399999999996</v>
      </c>
      <c r="N37" s="33">
        <f t="shared" ref="N37:N41" si="5">E37+G37+I37+K37+M37</f>
        <v>6.3884399999999992</v>
      </c>
      <c r="O37" s="34">
        <f t="shared" ref="O37:O42" si="6">N37/1</f>
        <v>6.3884399999999992</v>
      </c>
    </row>
    <row r="38" spans="1:15">
      <c r="B38" s="17" t="s">
        <v>44</v>
      </c>
      <c r="C38" s="17" t="s">
        <v>52</v>
      </c>
      <c r="D38" s="35">
        <v>88.69</v>
      </c>
      <c r="E38" s="32">
        <f t="shared" si="0"/>
        <v>44.344999999999999</v>
      </c>
      <c r="F38" s="35">
        <v>96.8</v>
      </c>
      <c r="G38" s="32">
        <f t="shared" si="1"/>
        <v>43.56</v>
      </c>
      <c r="H38" s="35">
        <v>0</v>
      </c>
      <c r="I38" s="36">
        <f t="shared" si="2"/>
        <v>0</v>
      </c>
      <c r="J38" s="35">
        <v>4.7</v>
      </c>
      <c r="K38" s="32">
        <f t="shared" si="3"/>
        <v>5.734</v>
      </c>
      <c r="L38" s="35">
        <v>38.42</v>
      </c>
      <c r="M38" s="32">
        <f t="shared" si="4"/>
        <v>3.53464</v>
      </c>
      <c r="N38" s="33">
        <f t="shared" si="5"/>
        <v>97.173639999999992</v>
      </c>
      <c r="O38" s="34">
        <f t="shared" si="6"/>
        <v>97.173639999999992</v>
      </c>
    </row>
    <row r="39" spans="1:15">
      <c r="B39" s="17" t="s">
        <v>45</v>
      </c>
      <c r="C39" s="17" t="s">
        <v>52</v>
      </c>
      <c r="D39" s="35">
        <v>0.22</v>
      </c>
      <c r="E39" s="32">
        <f t="shared" si="0"/>
        <v>0.11</v>
      </c>
      <c r="F39" s="35">
        <v>0</v>
      </c>
      <c r="G39" s="32">
        <f t="shared" si="1"/>
        <v>0</v>
      </c>
      <c r="H39" s="35">
        <v>0</v>
      </c>
      <c r="I39" s="36">
        <f t="shared" si="2"/>
        <v>0</v>
      </c>
      <c r="J39" s="35">
        <v>3.7</v>
      </c>
      <c r="K39" s="32">
        <f t="shared" si="3"/>
        <v>4.5140000000000002</v>
      </c>
      <c r="L39" s="35">
        <v>26.71</v>
      </c>
      <c r="M39" s="32">
        <f t="shared" si="4"/>
        <v>2.4573199999999997</v>
      </c>
      <c r="N39" s="33">
        <f t="shared" si="5"/>
        <v>7.0813199999999998</v>
      </c>
      <c r="O39" s="34">
        <f t="shared" si="6"/>
        <v>7.0813199999999998</v>
      </c>
    </row>
    <row r="40" spans="1:15">
      <c r="B40" s="17" t="s">
        <v>46</v>
      </c>
      <c r="C40" s="17" t="s">
        <v>52</v>
      </c>
      <c r="D40" s="37">
        <v>0.9</v>
      </c>
      <c r="E40" s="32">
        <f t="shared" si="0"/>
        <v>0.45000000000000007</v>
      </c>
      <c r="F40" s="37">
        <v>0</v>
      </c>
      <c r="G40" s="32">
        <f t="shared" si="1"/>
        <v>0</v>
      </c>
      <c r="H40" s="37">
        <v>0</v>
      </c>
      <c r="I40" s="38">
        <f t="shared" si="2"/>
        <v>0</v>
      </c>
      <c r="J40" s="37">
        <v>0</v>
      </c>
      <c r="K40" s="32">
        <f t="shared" si="3"/>
        <v>0</v>
      </c>
      <c r="L40" s="37">
        <v>0</v>
      </c>
      <c r="M40" s="32">
        <f t="shared" si="4"/>
        <v>0</v>
      </c>
      <c r="N40" s="33">
        <f t="shared" si="5"/>
        <v>0.45000000000000007</v>
      </c>
      <c r="O40" s="34">
        <f t="shared" si="6"/>
        <v>0.45000000000000007</v>
      </c>
    </row>
    <row r="41" spans="1:15">
      <c r="B41" s="17" t="s">
        <v>47</v>
      </c>
      <c r="C41" s="17" t="s">
        <v>53</v>
      </c>
      <c r="D41" s="17">
        <v>20</v>
      </c>
      <c r="E41" s="32">
        <f t="shared" si="0"/>
        <v>10</v>
      </c>
      <c r="F41" s="17">
        <v>150</v>
      </c>
      <c r="G41" s="32">
        <f t="shared" si="1"/>
        <v>67.5</v>
      </c>
      <c r="H41" s="17">
        <v>0</v>
      </c>
      <c r="I41" s="32">
        <f t="shared" si="2"/>
        <v>0</v>
      </c>
      <c r="J41" s="17">
        <v>110</v>
      </c>
      <c r="K41" s="32">
        <f t="shared" si="3"/>
        <v>134.20000000000002</v>
      </c>
      <c r="L41" s="17">
        <v>912</v>
      </c>
      <c r="M41" s="32">
        <f t="shared" si="4"/>
        <v>83.903999999999982</v>
      </c>
      <c r="N41" s="33">
        <f t="shared" si="5"/>
        <v>295.60399999999998</v>
      </c>
      <c r="O41" s="34">
        <f t="shared" si="6"/>
        <v>295.60399999999998</v>
      </c>
    </row>
    <row r="42" spans="1:15">
      <c r="B42" s="17" t="s">
        <v>48</v>
      </c>
      <c r="C42" s="17" t="s">
        <v>53</v>
      </c>
      <c r="D42" s="37">
        <v>0</v>
      </c>
      <c r="E42" s="32">
        <f t="shared" si="0"/>
        <v>0</v>
      </c>
      <c r="F42" s="37">
        <v>0</v>
      </c>
      <c r="G42" s="32">
        <f t="shared" si="1"/>
        <v>0</v>
      </c>
      <c r="H42" s="39">
        <v>0</v>
      </c>
      <c r="I42" s="32">
        <f t="shared" si="2"/>
        <v>0</v>
      </c>
      <c r="J42" s="40" t="s">
        <v>1</v>
      </c>
      <c r="K42" s="29" t="s">
        <v>1</v>
      </c>
      <c r="L42" s="37">
        <v>8.6</v>
      </c>
      <c r="M42" s="32">
        <f t="shared" si="4"/>
        <v>0.7911999999999999</v>
      </c>
      <c r="N42" s="33">
        <f>E42+G42+I42+M42</f>
        <v>0.7911999999999999</v>
      </c>
      <c r="O42" s="34">
        <f t="shared" si="6"/>
        <v>0.7911999999999999</v>
      </c>
    </row>
    <row r="45" spans="1:15">
      <c r="A45" s="41" t="s">
        <v>60</v>
      </c>
      <c r="B45" s="42"/>
      <c r="C45" s="42"/>
      <c r="D45" s="42"/>
    </row>
    <row r="46" spans="1:15">
      <c r="A46" s="42" t="s">
        <v>66</v>
      </c>
      <c r="B46" s="42"/>
      <c r="C46" s="42"/>
      <c r="D46" s="42"/>
    </row>
    <row r="47" spans="1:15">
      <c r="A47" s="42"/>
      <c r="B47" s="42" t="s">
        <v>42</v>
      </c>
      <c r="C47" s="43">
        <v>470.11199999999997</v>
      </c>
      <c r="D47" s="42" t="s">
        <v>51</v>
      </c>
    </row>
    <row r="48" spans="1:15">
      <c r="A48" s="42"/>
      <c r="B48" s="42" t="s">
        <v>43</v>
      </c>
      <c r="C48" s="43">
        <v>6.3884399999999992</v>
      </c>
      <c r="D48" s="42" t="s">
        <v>52</v>
      </c>
    </row>
    <row r="49" spans="1:4">
      <c r="A49" s="42"/>
      <c r="B49" s="42" t="s">
        <v>44</v>
      </c>
      <c r="C49" s="43">
        <v>97.173639999999992</v>
      </c>
      <c r="D49" s="42" t="s">
        <v>52</v>
      </c>
    </row>
    <row r="50" spans="1:4">
      <c r="A50" s="42"/>
      <c r="B50" s="42" t="s">
        <v>45</v>
      </c>
      <c r="C50" s="43">
        <v>7.0813199999999998</v>
      </c>
      <c r="D50" s="42" t="s">
        <v>52</v>
      </c>
    </row>
    <row r="51" spans="1:4">
      <c r="A51" s="42"/>
      <c r="B51" s="42" t="s">
        <v>46</v>
      </c>
      <c r="C51" s="43">
        <v>0.45000000000000007</v>
      </c>
      <c r="D51" s="42" t="s">
        <v>52</v>
      </c>
    </row>
    <row r="52" spans="1:4">
      <c r="A52" s="42"/>
      <c r="B52" s="42" t="s">
        <v>47</v>
      </c>
      <c r="C52" s="43">
        <v>295.60399999999998</v>
      </c>
      <c r="D52" s="42" t="s">
        <v>53</v>
      </c>
    </row>
    <row r="53" spans="1:4">
      <c r="A53" s="42"/>
      <c r="B53" s="42" t="s">
        <v>48</v>
      </c>
      <c r="C53" s="43">
        <v>0.7911999999999999</v>
      </c>
      <c r="D53" s="42" t="s">
        <v>53</v>
      </c>
    </row>
    <row r="56" spans="1:4">
      <c r="A56" s="5" t="s">
        <v>67</v>
      </c>
    </row>
    <row r="57" spans="1:4">
      <c r="A57" s="2" t="s">
        <v>5</v>
      </c>
      <c r="B57" s="44" t="s">
        <v>7</v>
      </c>
    </row>
    <row r="58" spans="1:4">
      <c r="A58" s="2" t="s">
        <v>6</v>
      </c>
      <c r="B58" s="44" t="s">
        <v>8</v>
      </c>
    </row>
    <row r="59" spans="1:4">
      <c r="A59" s="2" t="s">
        <v>12</v>
      </c>
      <c r="B59" s="2" t="s">
        <v>11</v>
      </c>
    </row>
  </sheetData>
  <mergeCells count="6">
    <mergeCell ref="D33:M33"/>
    <mergeCell ref="D34:E34"/>
    <mergeCell ref="F34:G34"/>
    <mergeCell ref="H34:I34"/>
    <mergeCell ref="J34:K34"/>
    <mergeCell ref="L34:M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雞蛋仔</vt:lpstr>
      <vt:lpstr>珍珠奶茶</vt:lpstr>
    </vt:vector>
  </TitlesOfParts>
  <Company>The Open University of Hong Kong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2019-01-09T03:03:47Z</cp:lastPrinted>
  <dcterms:created xsi:type="dcterms:W3CDTF">2018-12-28T10:10:31Z</dcterms:created>
  <dcterms:modified xsi:type="dcterms:W3CDTF">2019-01-14T07:48:25Z</dcterms:modified>
</cp:coreProperties>
</file>